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7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<sst xmlns="http://schemas.openxmlformats.org/spreadsheetml/2006/main" count="154" uniqueCount="34">
  <si>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</si>
  <si>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</si>
  <si>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</si>
  <si>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</si>
  <si>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</si>
  <si>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</si>
  <si>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</si>
  <si>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</si>
  <si>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</si>
  <si>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</si>
  <si>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</si>
  <si>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</si>
  <si>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</si>
  <si>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</si>
  <si>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</si>
  <si>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</si>
  <si>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</si>
  <si>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</si>
  <si>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</si>
  <si>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</si>
  <si>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</si>
  <si>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</si>
  <si>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</si>
  <si>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</si>
  <si>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</si>
  <si>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</si>
  <si>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</si>
  <si>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</si>
  <si>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</si>
  <si>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</si>
  <si>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</si>
  <si>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Сенокошение и заготовка кормов по Лотошинскому району на 17.07.2015 года</t>
  </si>
  <si>
    <t>ОАО "Совхоз имени Кирова"</t>
  </si>
  <si>
    <t>ООО "Колхоз "Заветы Ильича"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</si>
</sst>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2" t="s">
        <v>3</v>
      </c>
      <c r="F3" s="113"/>
      <c r="G3" s="114"/>
      <c r="H3" s="125"/>
      <c r="I3" s="112" t="s">
        <v>5</v>
      </c>
      <c r="J3" s="113"/>
      <c r="K3" s="114"/>
      <c r="L3" s="125"/>
      <c r="M3" s="112" t="s">
        <v>6</v>
      </c>
      <c r="N3" s="113"/>
      <c r="O3" s="114"/>
      <c r="P3" s="125"/>
      <c r="Q3" s="112" t="s">
        <v>7</v>
      </c>
      <c r="R3" s="113"/>
      <c r="S3" s="11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2" t="s">
        <v>3</v>
      </c>
      <c r="F3" s="113"/>
      <c r="G3" s="114"/>
      <c r="H3" s="125"/>
      <c r="I3" s="112" t="s">
        <v>5</v>
      </c>
      <c r="J3" s="113"/>
      <c r="K3" s="114"/>
      <c r="L3" s="125"/>
      <c r="M3" s="112" t="s">
        <v>6</v>
      </c>
      <c r="N3" s="113"/>
      <c r="O3" s="114"/>
      <c r="P3" s="125"/>
      <c r="Q3" s="112" t="s">
        <v>7</v>
      </c>
      <c r="R3" s="113"/>
      <c r="S3" s="11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2" t="s">
        <v>3</v>
      </c>
      <c r="F3" s="113"/>
      <c r="G3" s="114"/>
      <c r="H3" s="125"/>
      <c r="I3" s="112" t="s">
        <v>5</v>
      </c>
      <c r="J3" s="113"/>
      <c r="K3" s="114"/>
      <c r="L3" s="125"/>
      <c r="M3" s="112" t="s">
        <v>6</v>
      </c>
      <c r="N3" s="113"/>
      <c r="O3" s="114"/>
      <c r="P3" s="125"/>
      <c r="Q3" s="112" t="s">
        <v>7</v>
      </c>
      <c r="R3" s="113"/>
      <c r="S3" s="11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E18" sqref="E18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6" t="s">
        <v>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3"/>
      <c r="W1" s="123"/>
      <c r="X1" s="123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31" t="s">
        <v>29</v>
      </c>
      <c r="W2" s="131" t="s">
        <v>8</v>
      </c>
      <c r="X2" s="131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32"/>
      <c r="W3" s="132"/>
      <c r="X3" s="132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33"/>
      <c r="W4" s="133"/>
      <c r="X4" s="133"/>
    </row>
    <row r="5" spans="1:24" s="95" customFormat="1" ht="61.5" customHeight="1">
      <c r="A5" s="90" t="s">
        <v>26</v>
      </c>
      <c r="B5" s="94">
        <v>2721</v>
      </c>
      <c r="C5" s="63">
        <v>1172</v>
      </c>
      <c r="D5" s="64">
        <f aca="true" t="shared" si="0" ref="D5:D10">C5/B5*100</f>
        <v>43.072399852995225</v>
      </c>
      <c r="E5" s="65">
        <v>1203</v>
      </c>
      <c r="F5" s="66">
        <v>130</v>
      </c>
      <c r="G5" s="67">
        <f aca="true" t="shared" si="1" ref="G5:G10">F5/E5*100</f>
        <v>10.806317539484622</v>
      </c>
      <c r="H5" s="64">
        <f aca="true" t="shared" si="2" ref="H5:H10">F5*0.46</f>
        <v>59.800000000000004</v>
      </c>
      <c r="I5" s="65">
        <v>8955</v>
      </c>
      <c r="J5" s="66">
        <v>3945</v>
      </c>
      <c r="K5" s="67">
        <f aca="true" t="shared" si="3" ref="K5:K10">J5/I5*100</f>
        <v>44.0536013400335</v>
      </c>
      <c r="L5" s="64">
        <f aca="true" t="shared" si="4" ref="L5:L10">J5*0.34</f>
        <v>1341.3000000000002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N5*0.17</f>
        <v>714</v>
      </c>
      <c r="Q5" s="65"/>
      <c r="R5" s="66"/>
      <c r="S5" s="67"/>
      <c r="T5" s="64"/>
      <c r="U5" s="68">
        <f aca="true" t="shared" si="7" ref="U5:U10">(F5+J5+N5+R5)/(E5+I5+M5+Q5)*100</f>
        <v>53.18807044607276</v>
      </c>
      <c r="V5" s="68">
        <f aca="true" t="shared" si="8" ref="V5:V10">H5+L5+P5+T5</f>
        <v>2115.1000000000004</v>
      </c>
      <c r="W5" s="69">
        <v>1646</v>
      </c>
      <c r="X5" s="70">
        <f aca="true" t="shared" si="9" ref="X5:X10">V5/W5*10</f>
        <v>12.849939246658568</v>
      </c>
    </row>
    <row r="6" spans="1:24" s="95" customFormat="1" ht="67.5" customHeight="1">
      <c r="A6" s="91" t="s">
        <v>27</v>
      </c>
      <c r="B6" s="96">
        <v>3879</v>
      </c>
      <c r="C6" s="71">
        <v>2030</v>
      </c>
      <c r="D6" s="64">
        <f t="shared" si="0"/>
        <v>52.33307553493168</v>
      </c>
      <c r="E6" s="72">
        <v>1430</v>
      </c>
      <c r="F6" s="73">
        <v>617</v>
      </c>
      <c r="G6" s="67">
        <f t="shared" si="1"/>
        <v>43.14685314685315</v>
      </c>
      <c r="H6" s="64">
        <f t="shared" si="2"/>
        <v>283.82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2966.84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654.5</v>
      </c>
      <c r="Q6" s="72"/>
      <c r="R6" s="73"/>
      <c r="S6" s="67"/>
      <c r="T6" s="64"/>
      <c r="U6" s="68">
        <f t="shared" si="7"/>
        <v>60.57392102846648</v>
      </c>
      <c r="V6" s="68">
        <f t="shared" si="8"/>
        <v>3905.1600000000003</v>
      </c>
      <c r="W6" s="74">
        <v>2000</v>
      </c>
      <c r="X6" s="70">
        <f t="shared" si="9"/>
        <v>19.525800000000004</v>
      </c>
    </row>
    <row r="7" spans="1:53" s="98" customFormat="1" ht="39" customHeight="1">
      <c r="A7" s="92" t="s">
        <v>14</v>
      </c>
      <c r="B7" s="77">
        <v>2100</v>
      </c>
      <c r="C7" s="79">
        <v>459</v>
      </c>
      <c r="D7" s="76">
        <f t="shared" si="0"/>
        <v>21.857142857142858</v>
      </c>
      <c r="E7" s="77">
        <v>500</v>
      </c>
      <c r="F7" s="79">
        <v>246</v>
      </c>
      <c r="G7" s="67">
        <f t="shared" si="1"/>
        <v>49.2</v>
      </c>
      <c r="H7" s="76">
        <f t="shared" si="2"/>
        <v>113.16000000000001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3587</v>
      </c>
      <c r="O7" s="67">
        <f t="shared" si="5"/>
        <v>71.74000000000001</v>
      </c>
      <c r="P7" s="76">
        <f t="shared" si="6"/>
        <v>609.7900000000001</v>
      </c>
      <c r="Q7" s="77"/>
      <c r="R7" s="79"/>
      <c r="S7" s="78"/>
      <c r="T7" s="76"/>
      <c r="U7" s="68">
        <f t="shared" si="7"/>
        <v>45.09411764705882</v>
      </c>
      <c r="V7" s="80">
        <f t="shared" si="8"/>
        <v>722.95</v>
      </c>
      <c r="W7" s="81"/>
      <c r="X7" s="70" t="e">
        <f t="shared" si="9"/>
        <v>#DIV/0!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32</v>
      </c>
      <c r="B8" s="96">
        <v>4000</v>
      </c>
      <c r="C8" s="71">
        <v>1649</v>
      </c>
      <c r="D8" s="64">
        <f t="shared" si="0"/>
        <v>41.225</v>
      </c>
      <c r="E8" s="72">
        <v>500</v>
      </c>
      <c r="F8" s="73">
        <v>86</v>
      </c>
      <c r="G8" s="67">
        <f t="shared" si="1"/>
        <v>17.2</v>
      </c>
      <c r="H8" s="64">
        <f t="shared" si="2"/>
        <v>39.56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1028.5</v>
      </c>
      <c r="M8" s="72">
        <v>10545</v>
      </c>
      <c r="N8" s="73">
        <v>3050</v>
      </c>
      <c r="O8" s="67">
        <f t="shared" si="5"/>
        <v>28.923660502607873</v>
      </c>
      <c r="P8" s="64">
        <f t="shared" si="6"/>
        <v>518.5</v>
      </c>
      <c r="Q8" s="72">
        <v>300</v>
      </c>
      <c r="R8" s="73">
        <v>57</v>
      </c>
      <c r="S8" s="67">
        <f>R8/Q8*100</f>
        <v>19</v>
      </c>
      <c r="T8" s="64">
        <f>R8*0.63</f>
        <v>35.910000000000004</v>
      </c>
      <c r="U8" s="68">
        <f t="shared" si="7"/>
        <v>30.896894409937886</v>
      </c>
      <c r="V8" s="68">
        <f t="shared" si="8"/>
        <v>1622.47</v>
      </c>
      <c r="W8" s="74">
        <v>1961</v>
      </c>
      <c r="X8" s="70">
        <f t="shared" si="9"/>
        <v>8.273686894441612</v>
      </c>
    </row>
    <row r="9" spans="1:24" s="95" customFormat="1" ht="39" customHeight="1" thickBot="1">
      <c r="A9" s="93" t="s">
        <v>33</v>
      </c>
      <c r="B9" s="99">
        <v>2500</v>
      </c>
      <c r="C9" s="82">
        <v>1320</v>
      </c>
      <c r="D9" s="83">
        <f t="shared" si="0"/>
        <v>52.800000000000004</v>
      </c>
      <c r="E9" s="84">
        <v>1100</v>
      </c>
      <c r="F9" s="110">
        <v>138</v>
      </c>
      <c r="G9" s="85">
        <f t="shared" si="1"/>
        <v>12.545454545454545</v>
      </c>
      <c r="H9" s="83">
        <f t="shared" si="2"/>
        <v>63.480000000000004</v>
      </c>
      <c r="I9" s="84">
        <v>4000</v>
      </c>
      <c r="J9" s="110">
        <v>2076</v>
      </c>
      <c r="K9" s="85">
        <f t="shared" si="3"/>
        <v>51.9</v>
      </c>
      <c r="L9" s="83">
        <f t="shared" si="4"/>
        <v>705.84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69.65714285714286</v>
      </c>
      <c r="V9" s="87">
        <f t="shared" si="8"/>
        <v>1636.3200000000002</v>
      </c>
      <c r="W9" s="88">
        <v>930</v>
      </c>
      <c r="X9" s="89">
        <f t="shared" si="9"/>
        <v>17.594838709677422</v>
      </c>
    </row>
    <row r="10" spans="1:24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6630</v>
      </c>
      <c r="D10" s="103">
        <f t="shared" si="0"/>
        <v>43.618421052631575</v>
      </c>
      <c r="E10" s="101">
        <f>+E5+E6+E7+E8+E9</f>
        <v>4733</v>
      </c>
      <c r="F10" s="102">
        <f>SUM(F5:F9)</f>
        <v>1217</v>
      </c>
      <c r="G10" s="104">
        <f t="shared" si="1"/>
        <v>25.71307838580182</v>
      </c>
      <c r="H10" s="103">
        <f t="shared" si="2"/>
        <v>559.82</v>
      </c>
      <c r="I10" s="101">
        <f>+I5+I6+I7+I8+I9</f>
        <v>36760</v>
      </c>
      <c r="J10" s="102">
        <f>+J5+J6+J7+J8+J9</f>
        <v>17772</v>
      </c>
      <c r="K10" s="104">
        <f t="shared" si="3"/>
        <v>48.34602829162133</v>
      </c>
      <c r="L10" s="103">
        <f t="shared" si="4"/>
        <v>6042.4800000000005</v>
      </c>
      <c r="M10" s="101">
        <f>+M5+M6+M7+M8+M9</f>
        <v>34670</v>
      </c>
      <c r="N10" s="102">
        <f>SUM(N5:N9)</f>
        <v>19787</v>
      </c>
      <c r="O10" s="104">
        <f t="shared" si="5"/>
        <v>57.07239688491491</v>
      </c>
      <c r="P10" s="103">
        <f t="shared" si="6"/>
        <v>3363.7900000000004</v>
      </c>
      <c r="Q10" s="101">
        <f>SUM(Q5:Q9)</f>
        <v>300</v>
      </c>
      <c r="R10" s="105">
        <f>SUM(R8:R9)</f>
        <v>57</v>
      </c>
      <c r="S10" s="104">
        <f>SUM(S8:S9)</f>
        <v>19</v>
      </c>
      <c r="T10" s="103">
        <f>R10*0.63</f>
        <v>35.910000000000004</v>
      </c>
      <c r="U10" s="106">
        <f t="shared" si="7"/>
        <v>50.786654983456046</v>
      </c>
      <c r="V10" s="111">
        <f t="shared" si="8"/>
        <v>10002</v>
      </c>
      <c r="W10" s="107">
        <f>+W5+W6+W7+W8+W9</f>
        <v>6537</v>
      </c>
      <c r="X10" s="109">
        <f t="shared" si="9"/>
        <v>15.300596603946765</v>
      </c>
    </row>
  </sheetData>
  <mergeCells count="12"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2015-07-17T07:01:53Z</dcterms:modified>
  <cp:category/>
  <cp:version/>
  <cp:contentType/>
  <cp:contentStatus/>
</cp:coreProperties>
</file>